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wg\AppData\Local\Microsoft\Windows\INetCache\Content.Outlook\2JDSAYAO\"/>
    </mc:Choice>
  </mc:AlternateContent>
  <workbookProtection workbookAlgorithmName="SHA-512" workbookHashValue="8s2e+ifkRP0+gm1ggpnAk419r+gs05K3Rzbg8SAEeZZ4GZxBuwqtqjpM/MqJB6+xHVzv3etYF9rQiuf9Ya8R2Q==" workbookSaltValue="Ldf67iPg90cMd38+3K5B5Q==" workbookSpinCount="100000" lockStructure="1"/>
  <bookViews>
    <workbookView showHorizontalScroll="0" showVerticalScroll="0" showSheetTabs="0" xWindow="0" yWindow="0" windowWidth="20490" windowHeight="7620" autoFilterDateGrouping="0"/>
  </bookViews>
  <sheets>
    <sheet name="Kalmar Energi Prislista 2018" sheetId="1" r:id="rId1"/>
  </sheets>
  <calcPr calcId="162913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J31" i="1" l="1"/>
  <c r="J12" i="1" l="1"/>
  <c r="E23" i="1" l="1"/>
  <c r="J33" i="1" l="1"/>
  <c r="J53" i="1" l="1"/>
  <c r="J43" i="1"/>
  <c r="J51" i="1"/>
  <c r="J41" i="1"/>
  <c r="H31" i="1"/>
  <c r="H33" i="1"/>
  <c r="H41" i="1"/>
  <c r="H43" i="1"/>
  <c r="H51" i="1"/>
  <c r="H53" i="1"/>
  <c r="M31" i="1" l="1"/>
  <c r="M41" i="1"/>
  <c r="M33" i="1"/>
  <c r="M53" i="1"/>
  <c r="M43" i="1"/>
  <c r="M51" i="1"/>
  <c r="M45" i="1" l="1"/>
  <c r="L47" i="1" s="1"/>
  <c r="M35" i="1"/>
  <c r="L37" i="1" s="1"/>
  <c r="M55" i="1"/>
  <c r="L57" i="1" s="1"/>
  <c r="N35" i="1" l="1"/>
  <c r="N55" i="1"/>
  <c r="N45" i="1"/>
</calcChain>
</file>

<file path=xl/sharedStrings.xml><?xml version="1.0" encoding="utf-8"?>
<sst xmlns="http://schemas.openxmlformats.org/spreadsheetml/2006/main" count="58" uniqueCount="30">
  <si>
    <t>Alternativ A</t>
  </si>
  <si>
    <t>Debiteringseffekt (kW)</t>
  </si>
  <si>
    <t>Normalårsförbrukning (MWh)</t>
  </si>
  <si>
    <t>Bostad</t>
  </si>
  <si>
    <t>Lokal</t>
  </si>
  <si>
    <t>A</t>
  </si>
  <si>
    <t>B</t>
  </si>
  <si>
    <t>C</t>
  </si>
  <si>
    <t>x</t>
  </si>
  <si>
    <t>=</t>
  </si>
  <si>
    <t>Effektavgift</t>
  </si>
  <si>
    <t>Energikostnad</t>
  </si>
  <si>
    <t>Alternativ B</t>
  </si>
  <si>
    <t>Alternativ C</t>
  </si>
  <si>
    <t xml:space="preserve">Debiteringseffekt (kW) </t>
  </si>
  <si>
    <t xml:space="preserve">Normalårsförbrukning (MWh) </t>
  </si>
  <si>
    <t xml:space="preserve"> Fyll i dina värden</t>
  </si>
  <si>
    <t>Prislista</t>
  </si>
  <si>
    <t>Den framräknade kostnaden är exklusive moms.</t>
  </si>
  <si>
    <t xml:space="preserve">Summa alternativ A </t>
  </si>
  <si>
    <t xml:space="preserve">Summa alternativ B </t>
  </si>
  <si>
    <t xml:space="preserve">Summa alternativ C </t>
  </si>
  <si>
    <t>cjl</t>
  </si>
  <si>
    <t>Exempel</t>
  </si>
  <si>
    <t xml:space="preserve"> Information</t>
  </si>
  <si>
    <t>Observera att energipriset är angivet i kr/MWh och</t>
  </si>
  <si>
    <t>inte öre/kWh. 1 öre/kWh = 10 kr/MWh.</t>
  </si>
  <si>
    <t>Vad blir din kostnad? Fyll i nedan.</t>
  </si>
  <si>
    <t>För leverans av fjärrvärme till flerfamiljshus och lokaler</t>
  </si>
  <si>
    <t>Prislista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</si>
</sst>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#&quot; kr/kW&quot;"/>
    <numFmt numFmtId="165" formatCode="##.##&quot; kW&quot;"/>
    <numFmt numFmtId="166" formatCode="##.##&quot; MWh&quot;"/>
    <numFmt numFmtId="167" formatCode="#,###&quot; kr/år&quot;"/>
    <numFmt numFmtId="168" formatCode="#,###.00&quot; kr/MWh&quot;"/>
    <numFmt numFmtId="169" formatCode="0.0"/>
    <numFmt numFmtId="170" formatCode="&quot;(Inklusive moms &quot;#,###&quot; kr/år)&quot;"/>
    <numFmt numFmtId="171" formatCode="0.00000000000000"/>
    <numFmt numFmtId="172" formatCode="&quot;Senast uppdaterad &quot;yyyy/mm/dd"/>
    <numFmt numFmtId="173" formatCode="0.00&quot; öre/kWh&quot;"/>
    <numFmt numFmtId="174" formatCode="#,##0.00&quot; kW&quot;"/>
    <numFmt numFmtId="175" formatCode="#,##0.00&quot; MWh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24"/>
      <color rgb="FF333333"/>
      <name val="Arial"/>
      <family val="2"/>
    </font>
    <font>
      <sz val="10"/>
      <color rgb="FF333333"/>
      <name val="Arial"/>
      <family val="2"/>
    </font>
    <font>
      <sz val="14"/>
      <color rgb="FF333333"/>
      <name val="Arial"/>
      <family val="2"/>
    </font>
    <font>
      <b/>
      <sz val="10"/>
      <color rgb="FF333333"/>
      <name val="Arial"/>
      <family val="2"/>
    </font>
    <font>
      <i/>
      <sz val="10"/>
      <color rgb="FF333333"/>
      <name val="Arial"/>
      <family val="2"/>
    </font>
    <font>
      <sz val="8"/>
      <color rgb="FF333333"/>
      <name val="Arial"/>
      <family val="2"/>
    </font>
    <font>
      <b/>
      <sz val="24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Protection="1">
      <protection hidden="1"/>
    </xf>
    <xf numFmtId="169" fontId="1" fillId="0" borderId="0" xfId="0" applyNumberFormat="1" applyFont="1" applyFill="1" applyProtection="1">
      <protection hidden="1"/>
    </xf>
    <xf numFmtId="10" fontId="1" fillId="0" borderId="0" xfId="1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167" fontId="5" fillId="0" borderId="0" xfId="0" applyNumberFormat="1" applyFont="1" applyFill="1" applyProtection="1">
      <protection hidden="1"/>
    </xf>
    <xf numFmtId="173" fontId="5" fillId="0" borderId="0" xfId="0" applyNumberFormat="1" applyFont="1" applyFill="1" applyProtection="1">
      <protection hidden="1"/>
    </xf>
    <xf numFmtId="0" fontId="6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1" fillId="3" borderId="7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0" fontId="7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10" fillId="2" borderId="5" xfId="0" applyFont="1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protection hidden="1"/>
    </xf>
    <xf numFmtId="0" fontId="8" fillId="3" borderId="5" xfId="0" applyFont="1" applyFill="1" applyBorder="1" applyProtection="1">
      <protection hidden="1"/>
    </xf>
    <xf numFmtId="0" fontId="8" fillId="3" borderId="6" xfId="0" applyFont="1" applyFill="1" applyBorder="1" applyProtection="1">
      <protection hidden="1"/>
    </xf>
    <xf numFmtId="0" fontId="8" fillId="3" borderId="0" xfId="0" applyFont="1" applyFill="1" applyBorder="1" applyAlignment="1" applyProtection="1">
      <alignment horizontal="right"/>
      <protection hidden="1"/>
    </xf>
    <xf numFmtId="171" fontId="8" fillId="3" borderId="0" xfId="0" applyNumberFormat="1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8" fillId="2" borderId="3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74" fontId="8" fillId="2" borderId="1" xfId="0" applyNumberFormat="1" applyFont="1" applyFill="1" applyBorder="1" applyAlignment="1" applyProtection="1">
      <alignment horizontal="center"/>
      <protection locked="0" hidden="1"/>
    </xf>
    <xf numFmtId="165" fontId="8" fillId="2" borderId="6" xfId="0" applyNumberFormat="1" applyFont="1" applyFill="1" applyBorder="1" applyAlignment="1" applyProtection="1">
      <alignment horizontal="center"/>
      <protection hidden="1"/>
    </xf>
    <xf numFmtId="175" fontId="8" fillId="2" borderId="1" xfId="0" applyNumberFormat="1" applyFont="1" applyFill="1" applyBorder="1" applyAlignment="1" applyProtection="1">
      <alignment horizontal="center"/>
      <protection locked="0" hidden="1"/>
    </xf>
    <xf numFmtId="166" fontId="8" fillId="2" borderId="6" xfId="0" applyNumberFormat="1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right"/>
      <protection hidden="1"/>
    </xf>
    <xf numFmtId="166" fontId="8" fillId="2" borderId="8" xfId="0" applyNumberFormat="1" applyFont="1" applyFill="1" applyBorder="1" applyAlignment="1" applyProtection="1">
      <alignment horizontal="center"/>
      <protection hidden="1"/>
    </xf>
    <xf numFmtId="166" fontId="8" fillId="2" borderId="9" xfId="0" applyNumberFormat="1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Protection="1">
      <protection hidden="1"/>
    </xf>
    <xf numFmtId="166" fontId="8" fillId="3" borderId="0" xfId="0" applyNumberFormat="1" applyFont="1" applyFill="1" applyBorder="1" applyAlignment="1" applyProtection="1">
      <alignment horizontal="center"/>
      <protection hidden="1"/>
    </xf>
    <xf numFmtId="174" fontId="8" fillId="2" borderId="0" xfId="0" applyNumberFormat="1" applyFont="1" applyFill="1" applyBorder="1" applyAlignment="1" applyProtection="1">
      <alignment horizontal="center"/>
      <protection hidden="1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167" fontId="8" fillId="2" borderId="0" xfId="0" applyNumberFormat="1" applyFont="1" applyFill="1" applyBorder="1" applyAlignment="1" applyProtection="1">
      <protection hidden="1"/>
    </xf>
    <xf numFmtId="175" fontId="8" fillId="2" borderId="0" xfId="0" applyNumberFormat="1" applyFont="1" applyFill="1" applyBorder="1" applyAlignment="1" applyProtection="1">
      <alignment horizontal="center"/>
      <protection hidden="1"/>
    </xf>
    <xf numFmtId="168" fontId="8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167" fontId="10" fillId="2" borderId="0" xfId="0" applyNumberFormat="1" applyFont="1" applyFill="1" applyBorder="1" applyAlignment="1" applyProtection="1">
      <protection hidden="1"/>
    </xf>
    <xf numFmtId="0" fontId="8" fillId="2" borderId="7" xfId="0" applyFont="1" applyFill="1" applyBorder="1" applyAlignment="1" applyProtection="1">
      <alignment horizontal="right"/>
      <protection hidden="1"/>
    </xf>
    <xf numFmtId="0" fontId="10" fillId="2" borderId="8" xfId="0" applyFont="1" applyFill="1" applyBorder="1" applyProtection="1"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8" fillId="2" borderId="8" xfId="0" applyFont="1" applyFill="1" applyBorder="1" applyAlignment="1" applyProtection="1">
      <protection hidden="1"/>
    </xf>
    <xf numFmtId="0" fontId="10" fillId="3" borderId="0" xfId="0" applyFont="1" applyFill="1" applyBorder="1" applyProtection="1"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protection hidden="1"/>
    </xf>
    <xf numFmtId="0" fontId="8" fillId="2" borderId="2" xfId="0" applyFont="1" applyFill="1" applyBorder="1" applyAlignment="1" applyProtection="1">
      <alignment horizontal="right"/>
      <protection hidden="1"/>
    </xf>
    <xf numFmtId="0" fontId="10" fillId="2" borderId="3" xfId="0" applyFont="1" applyFill="1" applyBorder="1" applyProtection="1"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protection hidden="1"/>
    </xf>
    <xf numFmtId="0" fontId="11" fillId="2" borderId="0" xfId="0" applyFont="1" applyFill="1" applyBorder="1" applyAlignment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8" fillId="3" borderId="0" xfId="0" applyNumberFormat="1" applyFont="1" applyFill="1" applyBorder="1" applyProtection="1">
      <protection hidden="1"/>
    </xf>
    <xf numFmtId="170" fontId="8" fillId="2" borderId="0" xfId="0" applyNumberFormat="1" applyFont="1" applyFill="1" applyBorder="1" applyAlignment="1" applyProtection="1">
      <protection hidden="1"/>
    </xf>
    <xf numFmtId="172" fontId="12" fillId="3" borderId="0" xfId="0" applyNumberFormat="1" applyFont="1" applyFill="1" applyBorder="1" applyAlignment="1" applyProtection="1">
      <protection hidden="1"/>
    </xf>
    <xf numFmtId="0" fontId="12" fillId="3" borderId="0" xfId="0" applyFont="1" applyFill="1" applyBorder="1" applyAlignment="1" applyProtection="1">
      <protection hidden="1"/>
    </xf>
  </cellXfs>
  <cellStyles count="2">
    <cellStyle name="Normal" xfId="0" builtinId="0"/>
    <cellStyle name="Procent" xfId="1" builtinId="5"/>
  </cellStyles>
  <dxfs count="18">
    <dxf>
      <fill>
        <patternFill>
          <bgColor theme="9" tint="0.79998168889431442"/>
        </patternFill>
      </fill>
    </dxf>
    <dxf>
      <border>
        <top style="thin">
          <color indexed="10"/>
        </top>
      </border>
    </dxf>
    <dxf>
      <border>
        <top style="thin">
          <color indexed="10"/>
        </top>
      </border>
    </dxf>
    <dxf>
      <border>
        <top style="thin">
          <color indexed="10"/>
        </top>
      </border>
    </dxf>
    <dxf>
      <border>
        <right style="thin">
          <color indexed="10"/>
        </right>
      </border>
    </dxf>
    <dxf>
      <border>
        <right style="thin">
          <color indexed="10"/>
        </right>
      </border>
    </dxf>
    <dxf>
      <border>
        <right style="thin">
          <color indexed="10"/>
        </right>
      </border>
    </dxf>
    <dxf>
      <border>
        <bottom style="thin">
          <color indexed="10"/>
        </bottom>
      </border>
    </dxf>
    <dxf>
      <border>
        <bottom style="thin">
          <color indexed="10"/>
        </bottom>
      </border>
    </dxf>
    <dxf>
      <border>
        <bottom style="thin">
          <color indexed="10"/>
        </bottom>
      </border>
    </dxf>
    <dxf>
      <border>
        <left style="thin">
          <color indexed="10"/>
        </left>
      </border>
    </dxf>
    <dxf>
      <border>
        <left style="thin">
          <color indexed="10"/>
        </left>
      </border>
    </dxf>
    <dxf>
      <border>
        <left style="thin">
          <color indexed="10"/>
        </left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333333"/>
      <color rgb="FF00FF00"/>
      <color rgb="FF57AB27"/>
      <color rgb="FF19B8FF"/>
      <color rgb="FF00AAF6"/>
      <color rgb="FF009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2:T69"/>
  <sheetViews>
    <sheetView showGridLines="0" tabSelected="1" topLeftCell="A7" zoomScale="70" zoomScaleNormal="70" zoomScaleSheetLayoutView="100" workbookViewId="0">
      <selection activeCell="F23" sqref="F23"/>
    </sheetView>
  </sheetViews>
  <sheetFormatPr defaultRowHeight="12.75" x14ac:dyDescent="0.2"/>
  <cols>
    <col min="1" max="1" width="3.42578125" style="1" customWidth="1"/>
    <col min="2" max="2" width="2.7109375" style="1" customWidth="1"/>
    <col min="3" max="3" width="13.140625" style="1" customWidth="1"/>
    <col min="4" max="4" width="2.85546875" style="1" customWidth="1"/>
    <col min="5" max="5" width="12.140625" style="1" customWidth="1"/>
    <col min="6" max="6" width="13.42578125" style="1" customWidth="1"/>
    <col min="7" max="7" width="1.140625" style="1" customWidth="1"/>
    <col min="8" max="8" width="13.42578125" style="1" customWidth="1"/>
    <col min="9" max="9" width="2.7109375" style="1" customWidth="1"/>
    <col min="10" max="10" width="18.28515625" style="1" customWidth="1"/>
    <col min="11" max="11" width="4.42578125" style="1" customWidth="1"/>
    <col min="12" max="12" width="19.85546875" style="1" customWidth="1"/>
    <col min="13" max="13" width="15.42578125" style="1" customWidth="1"/>
    <col min="14" max="14" width="2.5703125" style="1" customWidth="1"/>
    <col min="15" max="15" width="1.140625" style="1" customWidth="1"/>
    <col min="16" max="16" width="2.7109375" style="1" customWidth="1"/>
    <col min="17" max="17" width="9.140625" style="1"/>
    <col min="18" max="18" width="26.85546875" style="1" bestFit="1" customWidth="1"/>
    <col min="19" max="16384" width="9.140625" style="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ht="42" customHeight="1" x14ac:dyDescent="0.4">
      <c r="B3" s="25"/>
      <c r="C3" s="71" t="s">
        <v>29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6"/>
    </row>
    <row r="4" spans="2:16" ht="17.25" customHeight="1" x14ac:dyDescent="0.4">
      <c r="B4" s="25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6"/>
    </row>
    <row r="5" spans="2:16" ht="17.25" customHeight="1" x14ac:dyDescent="0.25">
      <c r="B5" s="25"/>
      <c r="C5" s="16" t="s">
        <v>28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6"/>
    </row>
    <row r="6" spans="2:16" ht="15" customHeight="1" x14ac:dyDescent="0.4">
      <c r="B6" s="25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6"/>
    </row>
    <row r="7" spans="2:16" ht="16.5" customHeight="1" x14ac:dyDescent="0.2">
      <c r="B7" s="2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6"/>
    </row>
    <row r="8" spans="2:16" ht="18.75" customHeight="1" x14ac:dyDescent="0.25">
      <c r="B8" s="25"/>
      <c r="C8" s="16" t="s">
        <v>27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6"/>
    </row>
    <row r="9" spans="2:16" x14ac:dyDescent="0.2">
      <c r="B9" s="2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6"/>
    </row>
    <row r="10" spans="2:16" hidden="1" x14ac:dyDescent="0.2">
      <c r="B10" s="2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6"/>
    </row>
    <row r="11" spans="2:16" hidden="1" x14ac:dyDescent="0.2">
      <c r="B11" s="25"/>
      <c r="C11" s="15"/>
      <c r="D11" s="15" t="s">
        <v>17</v>
      </c>
      <c r="E11" s="15"/>
      <c r="F11" s="27" t="s">
        <v>10</v>
      </c>
      <c r="G11" s="15"/>
      <c r="H11" s="27" t="s">
        <v>11</v>
      </c>
      <c r="I11" s="15"/>
      <c r="J11" s="27" t="s">
        <v>23</v>
      </c>
      <c r="K11" s="15"/>
      <c r="L11" s="15"/>
      <c r="M11" s="15"/>
      <c r="N11" s="15"/>
      <c r="O11" s="15"/>
      <c r="P11" s="26"/>
    </row>
    <row r="12" spans="2:16" hidden="1" x14ac:dyDescent="0.2">
      <c r="B12" s="25"/>
      <c r="C12" s="15"/>
      <c r="D12" s="15" t="s">
        <v>5</v>
      </c>
      <c r="E12" s="15" t="s">
        <v>3</v>
      </c>
      <c r="F12" s="72">
        <v>1992.73</v>
      </c>
      <c r="G12" s="15"/>
      <c r="H12" s="72">
        <v>260.88299999999998</v>
      </c>
      <c r="I12" s="15"/>
      <c r="J12" s="28">
        <f>(F27*1000*0.28)/1416</f>
        <v>21.949152542372882</v>
      </c>
      <c r="K12" s="15"/>
      <c r="L12" s="15"/>
      <c r="M12" s="15"/>
      <c r="N12" s="15"/>
      <c r="O12" s="15"/>
      <c r="P12" s="26"/>
    </row>
    <row r="13" spans="2:16" hidden="1" x14ac:dyDescent="0.2">
      <c r="B13" s="25"/>
      <c r="C13" s="15"/>
      <c r="D13" s="15" t="s">
        <v>5</v>
      </c>
      <c r="E13" s="15" t="s">
        <v>4</v>
      </c>
      <c r="F13" s="72">
        <v>2083.63</v>
      </c>
      <c r="G13" s="15"/>
      <c r="H13" s="72">
        <v>260.88299999999998</v>
      </c>
      <c r="I13" s="15"/>
      <c r="J13" s="15"/>
      <c r="K13" s="15"/>
      <c r="L13" s="15"/>
      <c r="M13" s="15"/>
      <c r="N13" s="15"/>
      <c r="O13" s="15"/>
      <c r="P13" s="26"/>
    </row>
    <row r="14" spans="2:16" hidden="1" x14ac:dyDescent="0.2">
      <c r="B14" s="25"/>
      <c r="C14" s="15"/>
      <c r="D14" s="15" t="s">
        <v>6</v>
      </c>
      <c r="E14" s="15" t="s">
        <v>3</v>
      </c>
      <c r="F14" s="72">
        <v>1502.88</v>
      </c>
      <c r="G14" s="15"/>
      <c r="H14" s="72">
        <v>358.44900000000001</v>
      </c>
      <c r="I14" s="15"/>
      <c r="J14" s="15"/>
      <c r="K14" s="15"/>
      <c r="L14" s="15"/>
      <c r="M14" s="15"/>
      <c r="N14" s="15"/>
      <c r="O14" s="15"/>
      <c r="P14" s="26"/>
    </row>
    <row r="15" spans="2:16" hidden="1" x14ac:dyDescent="0.2">
      <c r="B15" s="25"/>
      <c r="C15" s="15"/>
      <c r="D15" s="15" t="s">
        <v>6</v>
      </c>
      <c r="E15" s="15" t="s">
        <v>4</v>
      </c>
      <c r="F15" s="72">
        <v>1629.13</v>
      </c>
      <c r="G15" s="15"/>
      <c r="H15" s="72">
        <v>358.44900000000001</v>
      </c>
      <c r="I15" s="15"/>
      <c r="J15" s="15"/>
      <c r="K15" s="15"/>
      <c r="L15" s="15"/>
      <c r="M15" s="15"/>
      <c r="N15" s="15"/>
      <c r="O15" s="15"/>
      <c r="P15" s="26"/>
    </row>
    <row r="16" spans="2:16" hidden="1" x14ac:dyDescent="0.2">
      <c r="B16" s="25"/>
      <c r="C16" s="15"/>
      <c r="D16" s="15" t="s">
        <v>7</v>
      </c>
      <c r="E16" s="15" t="s">
        <v>3</v>
      </c>
      <c r="F16" s="72">
        <v>1013.03</v>
      </c>
      <c r="G16" s="15"/>
      <c r="H16" s="72">
        <v>456.21700000000004</v>
      </c>
      <c r="I16" s="15"/>
      <c r="J16" s="15"/>
      <c r="K16" s="15"/>
      <c r="L16" s="15"/>
      <c r="M16" s="15"/>
      <c r="N16" s="15"/>
      <c r="O16" s="15"/>
      <c r="P16" s="26"/>
    </row>
    <row r="17" spans="2:18" hidden="1" x14ac:dyDescent="0.2">
      <c r="B17" s="25"/>
      <c r="C17" s="15"/>
      <c r="D17" s="15" t="s">
        <v>7</v>
      </c>
      <c r="E17" s="15" t="s">
        <v>4</v>
      </c>
      <c r="F17" s="72">
        <v>1171.5999999999999</v>
      </c>
      <c r="G17" s="15"/>
      <c r="H17" s="72">
        <v>456.21700000000004</v>
      </c>
      <c r="I17" s="15"/>
      <c r="J17" s="15"/>
      <c r="K17" s="15"/>
      <c r="L17" s="15"/>
      <c r="M17" s="15"/>
      <c r="N17" s="15"/>
      <c r="O17" s="15"/>
      <c r="P17" s="26"/>
    </row>
    <row r="18" spans="2:18" hidden="1" x14ac:dyDescent="0.2">
      <c r="B18" s="2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6"/>
    </row>
    <row r="19" spans="2:18" x14ac:dyDescent="0.2">
      <c r="B19" s="2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6"/>
    </row>
    <row r="20" spans="2:18" ht="3.75" customHeight="1" x14ac:dyDescent="0.2">
      <c r="B20" s="25"/>
      <c r="C20" s="29"/>
      <c r="D20" s="30"/>
      <c r="E20" s="30"/>
      <c r="F20" s="30"/>
      <c r="G20" s="31"/>
      <c r="H20" s="15"/>
      <c r="I20" s="29"/>
      <c r="J20" s="30"/>
      <c r="K20" s="30"/>
      <c r="L20" s="30"/>
      <c r="M20" s="31"/>
      <c r="N20" s="15"/>
      <c r="O20" s="15"/>
      <c r="P20" s="26"/>
    </row>
    <row r="21" spans="2:18" x14ac:dyDescent="0.2">
      <c r="B21" s="25"/>
      <c r="C21" s="18" t="s">
        <v>16</v>
      </c>
      <c r="D21" s="32"/>
      <c r="E21" s="32"/>
      <c r="F21" s="32"/>
      <c r="G21" s="33"/>
      <c r="H21" s="15"/>
      <c r="I21" s="18" t="s">
        <v>24</v>
      </c>
      <c r="J21" s="32"/>
      <c r="K21" s="32"/>
      <c r="L21" s="32"/>
      <c r="M21" s="33"/>
      <c r="N21" s="15"/>
      <c r="O21" s="15"/>
      <c r="P21" s="26"/>
    </row>
    <row r="22" spans="2:18" ht="3.95" customHeight="1" x14ac:dyDescent="0.2">
      <c r="B22" s="25"/>
      <c r="C22" s="17"/>
      <c r="D22" s="32"/>
      <c r="E22" s="32"/>
      <c r="F22" s="32"/>
      <c r="G22" s="33"/>
      <c r="H22" s="15"/>
      <c r="I22" s="17"/>
      <c r="J22" s="32"/>
      <c r="K22" s="32"/>
      <c r="L22" s="32"/>
      <c r="M22" s="33"/>
      <c r="N22" s="15"/>
      <c r="O22" s="15"/>
      <c r="P22" s="26"/>
    </row>
    <row r="23" spans="2:18" x14ac:dyDescent="0.2">
      <c r="B23" s="25"/>
      <c r="C23" s="17"/>
      <c r="D23" s="32"/>
      <c r="E23" s="34" t="str">
        <f>IF(F23="","Välj fastighetstyp ","Fastighetstyp ")</f>
        <v xml:space="preserve">Fastighetstyp </v>
      </c>
      <c r="F23" s="35" t="s">
        <v>4</v>
      </c>
      <c r="G23" s="36"/>
      <c r="H23" s="15"/>
      <c r="I23" s="17"/>
      <c r="J23" s="32" t="s">
        <v>18</v>
      </c>
      <c r="K23" s="32"/>
      <c r="L23" s="32"/>
      <c r="M23" s="33"/>
      <c r="N23" s="15"/>
      <c r="O23" s="15"/>
      <c r="P23" s="26"/>
    </row>
    <row r="24" spans="2:18" ht="3.95" customHeight="1" x14ac:dyDescent="0.2">
      <c r="B24" s="25"/>
      <c r="C24" s="17"/>
      <c r="D24" s="32"/>
      <c r="E24" s="34"/>
      <c r="F24" s="37"/>
      <c r="G24" s="36"/>
      <c r="H24" s="15"/>
      <c r="I24" s="17"/>
      <c r="J24" s="32"/>
      <c r="K24" s="32"/>
      <c r="L24" s="32"/>
      <c r="M24" s="33"/>
      <c r="N24" s="15"/>
      <c r="O24" s="15"/>
      <c r="P24" s="26"/>
    </row>
    <row r="25" spans="2:18" x14ac:dyDescent="0.2">
      <c r="B25" s="25"/>
      <c r="C25" s="17"/>
      <c r="D25" s="32"/>
      <c r="E25" s="34" t="s">
        <v>14</v>
      </c>
      <c r="F25" s="38">
        <v>37.700000000000003</v>
      </c>
      <c r="G25" s="39"/>
      <c r="H25" s="15"/>
      <c r="I25" s="17"/>
      <c r="J25" s="32" t="s">
        <v>25</v>
      </c>
      <c r="K25" s="32"/>
      <c r="L25" s="32"/>
      <c r="M25" s="33"/>
      <c r="N25" s="15"/>
      <c r="O25" s="15"/>
      <c r="P25" s="26"/>
    </row>
    <row r="26" spans="2:18" ht="3.95" customHeight="1" x14ac:dyDescent="0.2">
      <c r="B26" s="25"/>
      <c r="C26" s="17"/>
      <c r="D26" s="32"/>
      <c r="E26" s="34"/>
      <c r="F26" s="37"/>
      <c r="G26" s="36"/>
      <c r="H26" s="15"/>
      <c r="I26" s="17"/>
      <c r="J26" s="32"/>
      <c r="K26" s="32"/>
      <c r="L26" s="32"/>
      <c r="M26" s="33"/>
      <c r="N26" s="15"/>
      <c r="O26" s="15"/>
      <c r="P26" s="26"/>
    </row>
    <row r="27" spans="2:18" x14ac:dyDescent="0.2">
      <c r="B27" s="25"/>
      <c r="C27" s="17"/>
      <c r="D27" s="32"/>
      <c r="E27" s="34" t="s">
        <v>15</v>
      </c>
      <c r="F27" s="40">
        <v>111</v>
      </c>
      <c r="G27" s="41"/>
      <c r="H27" s="15"/>
      <c r="I27" s="17"/>
      <c r="J27" s="32" t="s">
        <v>26</v>
      </c>
      <c r="K27" s="32"/>
      <c r="L27" s="32"/>
      <c r="M27" s="33"/>
      <c r="N27" s="15"/>
      <c r="O27" s="15"/>
      <c r="P27" s="26"/>
    </row>
    <row r="28" spans="2:18" ht="6" customHeight="1" x14ac:dyDescent="0.2">
      <c r="B28" s="25"/>
      <c r="C28" s="42"/>
      <c r="D28" s="43"/>
      <c r="E28" s="44"/>
      <c r="F28" s="45"/>
      <c r="G28" s="46"/>
      <c r="H28" s="15"/>
      <c r="I28" s="42"/>
      <c r="J28" s="43"/>
      <c r="K28" s="43"/>
      <c r="L28" s="43"/>
      <c r="M28" s="47"/>
      <c r="N28" s="15"/>
      <c r="O28" s="15"/>
      <c r="P28" s="26"/>
    </row>
    <row r="29" spans="2:18" x14ac:dyDescent="0.2">
      <c r="B29" s="25"/>
      <c r="C29" s="15"/>
      <c r="D29" s="15"/>
      <c r="E29" s="27"/>
      <c r="F29" s="48"/>
      <c r="G29" s="48"/>
      <c r="H29" s="15"/>
      <c r="I29" s="15"/>
      <c r="J29" s="15"/>
      <c r="K29" s="15"/>
      <c r="L29" s="15"/>
      <c r="M29" s="15"/>
      <c r="N29" s="15"/>
      <c r="O29" s="15"/>
      <c r="P29" s="26"/>
    </row>
    <row r="30" spans="2:18" ht="3.95" customHeight="1" x14ac:dyDescent="0.2">
      <c r="B30" s="25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26"/>
    </row>
    <row r="31" spans="2:18" x14ac:dyDescent="0.2">
      <c r="B31" s="25"/>
      <c r="C31" s="19" t="s">
        <v>0</v>
      </c>
      <c r="D31" s="32"/>
      <c r="E31" s="32" t="s">
        <v>1</v>
      </c>
      <c r="F31" s="32"/>
      <c r="G31" s="32"/>
      <c r="H31" s="49">
        <f>IF($F$25="","",$F$25)</f>
        <v>37.700000000000003</v>
      </c>
      <c r="I31" s="32" t="s">
        <v>8</v>
      </c>
      <c r="J31" s="50">
        <f>IF(ISERROR(VLOOKUP(F23,E12:F13,2,TRUE)),"",(VLOOKUP(F23,E12:F13,2,TRUE)))</f>
        <v>2083.63</v>
      </c>
      <c r="K31" s="32" t="s">
        <v>9</v>
      </c>
      <c r="L31" s="21" t="s">
        <v>10</v>
      </c>
      <c r="M31" s="51">
        <f>IF(ISERROR(H31*J31),"",(H31*J31))</f>
        <v>78552.85100000001</v>
      </c>
      <c r="N31" s="32"/>
      <c r="O31" s="33"/>
      <c r="P31" s="26"/>
      <c r="R31" s="2"/>
    </row>
    <row r="32" spans="2:18" ht="3.95" customHeight="1" x14ac:dyDescent="0.2">
      <c r="B32" s="25"/>
      <c r="C32" s="20"/>
      <c r="D32" s="32"/>
      <c r="E32" s="32"/>
      <c r="F32" s="32"/>
      <c r="G32" s="32"/>
      <c r="H32" s="32"/>
      <c r="I32" s="32"/>
      <c r="J32" s="37"/>
      <c r="K32" s="32"/>
      <c r="L32" s="21"/>
      <c r="M32" s="22"/>
      <c r="N32" s="32"/>
      <c r="O32" s="33"/>
      <c r="P32" s="26"/>
    </row>
    <row r="33" spans="2:18" x14ac:dyDescent="0.2">
      <c r="B33" s="25"/>
      <c r="C33" s="20"/>
      <c r="D33" s="32"/>
      <c r="E33" s="32" t="s">
        <v>2</v>
      </c>
      <c r="F33" s="32"/>
      <c r="G33" s="32"/>
      <c r="H33" s="52">
        <f>IF($F$27="","",$F$27)</f>
        <v>111</v>
      </c>
      <c r="I33" s="32" t="s">
        <v>8</v>
      </c>
      <c r="J33" s="53">
        <f>IF(F23="","",H12)</f>
        <v>260.88299999999998</v>
      </c>
      <c r="K33" s="32" t="s">
        <v>9</v>
      </c>
      <c r="L33" s="21" t="s">
        <v>11</v>
      </c>
      <c r="M33" s="51">
        <f>IF(ISERROR(IF(H33="","",(H33*J33))),"",(IF(H33="","",(H33*J33))))</f>
        <v>28958.012999999999</v>
      </c>
      <c r="N33" s="32"/>
      <c r="O33" s="33"/>
      <c r="P33" s="26"/>
      <c r="R33" s="2"/>
    </row>
    <row r="34" spans="2:18" ht="3.95" customHeight="1" x14ac:dyDescent="0.2">
      <c r="B34" s="25"/>
      <c r="C34" s="20"/>
      <c r="D34" s="32"/>
      <c r="E34" s="32"/>
      <c r="F34" s="32"/>
      <c r="G34" s="32"/>
      <c r="H34" s="32"/>
      <c r="I34" s="54"/>
      <c r="J34" s="55"/>
      <c r="K34" s="54"/>
      <c r="L34" s="21"/>
      <c r="M34" s="22"/>
      <c r="N34" s="32"/>
      <c r="O34" s="33"/>
      <c r="P34" s="26"/>
    </row>
    <row r="35" spans="2:18" x14ac:dyDescent="0.2">
      <c r="B35" s="25"/>
      <c r="C35" s="20"/>
      <c r="D35" s="32"/>
      <c r="E35" s="32"/>
      <c r="F35" s="32"/>
      <c r="G35" s="32"/>
      <c r="H35" s="32"/>
      <c r="I35" s="54"/>
      <c r="J35" s="55"/>
      <c r="K35" s="54"/>
      <c r="L35" s="23" t="s">
        <v>19</v>
      </c>
      <c r="M35" s="56">
        <f>IF(M31="","",IF(M33="","",(SUM(M31:M33))))</f>
        <v>107510.864</v>
      </c>
      <c r="N35" s="32" t="str">
        <f>IF(F27="","",IF(F25="","",IF(F23="","",IF(M35&gt;M45,"N",(IF(M35&gt;M55,"N","J"))))))</f>
        <v>N</v>
      </c>
      <c r="O35" s="33"/>
      <c r="P35" s="26"/>
      <c r="R35" s="2"/>
    </row>
    <row r="36" spans="2:18" ht="3.95" customHeight="1" x14ac:dyDescent="0.2">
      <c r="B36" s="25"/>
      <c r="C36" s="20"/>
      <c r="D36" s="32"/>
      <c r="E36" s="32"/>
      <c r="F36" s="32"/>
      <c r="G36" s="32"/>
      <c r="H36" s="32"/>
      <c r="I36" s="54"/>
      <c r="J36" s="55"/>
      <c r="K36" s="54"/>
      <c r="L36" s="22"/>
      <c r="M36" s="22"/>
      <c r="N36" s="32"/>
      <c r="O36" s="33"/>
      <c r="P36" s="26"/>
      <c r="R36" s="2"/>
    </row>
    <row r="37" spans="2:18" ht="12.75" customHeight="1" x14ac:dyDescent="0.2">
      <c r="B37" s="25"/>
      <c r="C37" s="20"/>
      <c r="D37" s="32"/>
      <c r="E37" s="32"/>
      <c r="F37" s="32"/>
      <c r="G37" s="32"/>
      <c r="H37" s="32"/>
      <c r="I37" s="54"/>
      <c r="J37" s="55"/>
      <c r="K37" s="54"/>
      <c r="L37" s="73">
        <f>IF(M35="","",(M35*1.25))</f>
        <v>134388.58000000002</v>
      </c>
      <c r="M37" s="73"/>
      <c r="N37" s="32"/>
      <c r="O37" s="33"/>
      <c r="P37" s="26"/>
      <c r="R37" s="2"/>
    </row>
    <row r="38" spans="2:18" ht="3.95" customHeight="1" x14ac:dyDescent="0.2">
      <c r="B38" s="25"/>
      <c r="C38" s="57"/>
      <c r="D38" s="43"/>
      <c r="E38" s="43"/>
      <c r="F38" s="43"/>
      <c r="G38" s="43"/>
      <c r="H38" s="43"/>
      <c r="I38" s="58"/>
      <c r="J38" s="59"/>
      <c r="K38" s="58"/>
      <c r="L38" s="60"/>
      <c r="M38" s="60"/>
      <c r="N38" s="43"/>
      <c r="O38" s="47"/>
      <c r="P38" s="26"/>
      <c r="R38" s="2"/>
    </row>
    <row r="39" spans="2:18" ht="12.75" customHeight="1" x14ac:dyDescent="0.2">
      <c r="B39" s="25"/>
      <c r="C39" s="27"/>
      <c r="D39" s="15"/>
      <c r="E39" s="15"/>
      <c r="F39" s="15"/>
      <c r="G39" s="15"/>
      <c r="H39" s="15"/>
      <c r="I39" s="61"/>
      <c r="J39" s="62"/>
      <c r="K39" s="61"/>
      <c r="L39" s="63"/>
      <c r="M39" s="63"/>
      <c r="N39" s="15"/>
      <c r="O39" s="15"/>
      <c r="P39" s="26"/>
      <c r="R39" s="2"/>
    </row>
    <row r="40" spans="2:18" ht="3.95" customHeight="1" x14ac:dyDescent="0.2">
      <c r="B40" s="25"/>
      <c r="C40" s="64"/>
      <c r="D40" s="30"/>
      <c r="E40" s="30"/>
      <c r="F40" s="30"/>
      <c r="G40" s="30"/>
      <c r="H40" s="30"/>
      <c r="I40" s="65"/>
      <c r="J40" s="66"/>
      <c r="K40" s="65"/>
      <c r="L40" s="67"/>
      <c r="M40" s="67"/>
      <c r="N40" s="30"/>
      <c r="O40" s="31"/>
      <c r="P40" s="26"/>
      <c r="R40" s="2"/>
    </row>
    <row r="41" spans="2:18" x14ac:dyDescent="0.2">
      <c r="B41" s="25"/>
      <c r="C41" s="19" t="s">
        <v>12</v>
      </c>
      <c r="D41" s="32"/>
      <c r="E41" s="32" t="s">
        <v>1</v>
      </c>
      <c r="F41" s="32"/>
      <c r="G41" s="32"/>
      <c r="H41" s="49">
        <f>IF($F$25="","",$F$25)</f>
        <v>37.700000000000003</v>
      </c>
      <c r="I41" s="32" t="s">
        <v>8</v>
      </c>
      <c r="J41" s="50">
        <f>IF(ISERROR(VLOOKUP(F23,E14:F15,2,TRUE)),"",(VLOOKUP(F23,E14:F15,2,TRUE)))</f>
        <v>1629.13</v>
      </c>
      <c r="K41" s="32" t="s">
        <v>9</v>
      </c>
      <c r="L41" s="22" t="s">
        <v>10</v>
      </c>
      <c r="M41" s="51">
        <f>IF(ISERROR(H41*J41),"",(H41*J41))</f>
        <v>61418.201000000008</v>
      </c>
      <c r="N41" s="32"/>
      <c r="O41" s="33"/>
      <c r="P41" s="26"/>
      <c r="R41" s="2"/>
    </row>
    <row r="42" spans="2:18" ht="3.95" customHeight="1" x14ac:dyDescent="0.2">
      <c r="B42" s="25"/>
      <c r="C42" s="20"/>
      <c r="D42" s="32"/>
      <c r="E42" s="32"/>
      <c r="F42" s="32"/>
      <c r="G42" s="32"/>
      <c r="H42" s="32"/>
      <c r="I42" s="32"/>
      <c r="J42" s="37"/>
      <c r="K42" s="32"/>
      <c r="L42" s="22"/>
      <c r="M42" s="22"/>
      <c r="N42" s="32"/>
      <c r="O42" s="33"/>
      <c r="P42" s="26"/>
    </row>
    <row r="43" spans="2:18" x14ac:dyDescent="0.2">
      <c r="B43" s="25"/>
      <c r="C43" s="20"/>
      <c r="D43" s="32"/>
      <c r="E43" s="32" t="s">
        <v>2</v>
      </c>
      <c r="F43" s="32"/>
      <c r="G43" s="32"/>
      <c r="H43" s="52">
        <f>IF($F$27="","",$F$27)</f>
        <v>111</v>
      </c>
      <c r="I43" s="32" t="s">
        <v>8</v>
      </c>
      <c r="J43" s="53">
        <f>IF(F23="","",H14)</f>
        <v>358.44900000000001</v>
      </c>
      <c r="K43" s="32" t="s">
        <v>9</v>
      </c>
      <c r="L43" s="22" t="s">
        <v>11</v>
      </c>
      <c r="M43" s="51">
        <f>IF(ISERROR(IF(H43="","",(H43*J43))),"",(IF(H43="","",(H43*J43))))</f>
        <v>39787.839</v>
      </c>
      <c r="N43" s="32"/>
      <c r="O43" s="33"/>
      <c r="P43" s="26"/>
      <c r="R43" s="2"/>
    </row>
    <row r="44" spans="2:18" ht="3.95" customHeight="1" x14ac:dyDescent="0.2">
      <c r="B44" s="25"/>
      <c r="C44" s="20"/>
      <c r="D44" s="32"/>
      <c r="E44" s="32"/>
      <c r="F44" s="32"/>
      <c r="G44" s="32"/>
      <c r="H44" s="32"/>
      <c r="I44" s="54"/>
      <c r="J44" s="55"/>
      <c r="K44" s="54"/>
      <c r="L44" s="22"/>
      <c r="M44" s="22"/>
      <c r="N44" s="32"/>
      <c r="O44" s="33"/>
      <c r="P44" s="26"/>
    </row>
    <row r="45" spans="2:18" x14ac:dyDescent="0.2">
      <c r="B45" s="25"/>
      <c r="C45" s="20"/>
      <c r="D45" s="32"/>
      <c r="E45" s="32"/>
      <c r="F45" s="32"/>
      <c r="G45" s="32"/>
      <c r="H45" s="32"/>
      <c r="I45" s="54"/>
      <c r="J45" s="55"/>
      <c r="K45" s="54"/>
      <c r="L45" s="24" t="s">
        <v>20</v>
      </c>
      <c r="M45" s="56">
        <f>IF(M41="","",IF(M43="","",(SUM(M41:M43))))</f>
        <v>101206.04000000001</v>
      </c>
      <c r="N45" s="32" t="str">
        <f>IF(F27="","",IF(F25="","",IF(F23="","",IF(M45&gt;M35,"N",(IF(M45&gt;M55,"N","J"))))))</f>
        <v>N</v>
      </c>
      <c r="O45" s="33"/>
      <c r="P45" s="26"/>
      <c r="R45" s="3"/>
    </row>
    <row r="46" spans="2:18" ht="3.95" customHeight="1" x14ac:dyDescent="0.2">
      <c r="B46" s="25"/>
      <c r="C46" s="20"/>
      <c r="D46" s="32"/>
      <c r="E46" s="32"/>
      <c r="F46" s="32"/>
      <c r="G46" s="32"/>
      <c r="H46" s="32"/>
      <c r="I46" s="54"/>
      <c r="J46" s="55"/>
      <c r="K46" s="54"/>
      <c r="L46" s="68"/>
      <c r="M46" s="68"/>
      <c r="N46" s="32"/>
      <c r="O46" s="33"/>
      <c r="P46" s="26"/>
    </row>
    <row r="47" spans="2:18" ht="12.75" customHeight="1" x14ac:dyDescent="0.2">
      <c r="B47" s="25"/>
      <c r="C47" s="20"/>
      <c r="D47" s="32"/>
      <c r="E47" s="32"/>
      <c r="F47" s="32"/>
      <c r="G47" s="32"/>
      <c r="H47" s="32"/>
      <c r="I47" s="54"/>
      <c r="J47" s="55"/>
      <c r="K47" s="54"/>
      <c r="L47" s="73">
        <f>IF(M45="","",(M45*1.25))</f>
        <v>126507.55000000002</v>
      </c>
      <c r="M47" s="73"/>
      <c r="N47" s="32"/>
      <c r="O47" s="33"/>
      <c r="P47" s="26"/>
    </row>
    <row r="48" spans="2:18" ht="3.95" customHeight="1" x14ac:dyDescent="0.2">
      <c r="B48" s="25"/>
      <c r="C48" s="57"/>
      <c r="D48" s="43"/>
      <c r="E48" s="43"/>
      <c r="F48" s="43"/>
      <c r="G48" s="43"/>
      <c r="H48" s="43"/>
      <c r="I48" s="58"/>
      <c r="J48" s="59"/>
      <c r="K48" s="58"/>
      <c r="L48" s="60"/>
      <c r="M48" s="60"/>
      <c r="N48" s="43"/>
      <c r="O48" s="47"/>
      <c r="P48" s="26"/>
    </row>
    <row r="49" spans="1:20" ht="12.75" customHeight="1" x14ac:dyDescent="0.2">
      <c r="B49" s="25"/>
      <c r="C49" s="27"/>
      <c r="D49" s="15"/>
      <c r="E49" s="15"/>
      <c r="F49" s="15"/>
      <c r="G49" s="15"/>
      <c r="H49" s="15"/>
      <c r="I49" s="61"/>
      <c r="J49" s="62"/>
      <c r="K49" s="61"/>
      <c r="L49" s="63"/>
      <c r="M49" s="63"/>
      <c r="N49" s="15"/>
      <c r="O49" s="15"/>
      <c r="P49" s="26"/>
    </row>
    <row r="50" spans="1:20" ht="3.95" customHeight="1" x14ac:dyDescent="0.2">
      <c r="B50" s="25"/>
      <c r="C50" s="64"/>
      <c r="D50" s="30"/>
      <c r="E50" s="30"/>
      <c r="F50" s="30"/>
      <c r="G50" s="30"/>
      <c r="H50" s="30"/>
      <c r="I50" s="65"/>
      <c r="J50" s="66"/>
      <c r="K50" s="65"/>
      <c r="L50" s="67"/>
      <c r="M50" s="67"/>
      <c r="N50" s="30"/>
      <c r="O50" s="31"/>
      <c r="P50" s="26"/>
    </row>
    <row r="51" spans="1:20" x14ac:dyDescent="0.2">
      <c r="B51" s="25"/>
      <c r="C51" s="19" t="s">
        <v>13</v>
      </c>
      <c r="D51" s="32"/>
      <c r="E51" s="32" t="s">
        <v>1</v>
      </c>
      <c r="F51" s="32"/>
      <c r="G51" s="32"/>
      <c r="H51" s="49">
        <f>IF($F$25="","",$F$25)</f>
        <v>37.700000000000003</v>
      </c>
      <c r="I51" s="32" t="s">
        <v>8</v>
      </c>
      <c r="J51" s="50">
        <f>IF(ISERROR(VLOOKUP(F23,E16:F17,2,TRUE)),"",(VLOOKUP(F23,E16:F17,2,TRUE)))</f>
        <v>1171.5999999999999</v>
      </c>
      <c r="K51" s="32" t="s">
        <v>9</v>
      </c>
      <c r="L51" s="22" t="s">
        <v>10</v>
      </c>
      <c r="M51" s="51">
        <f>IF(ISERROR(H51*J51),"",(H51*J51))</f>
        <v>44169.32</v>
      </c>
      <c r="N51" s="32"/>
      <c r="O51" s="33"/>
      <c r="P51" s="26"/>
      <c r="R51" s="2"/>
    </row>
    <row r="52" spans="1:20" ht="3.95" customHeight="1" x14ac:dyDescent="0.2">
      <c r="B52" s="25"/>
      <c r="C52" s="17"/>
      <c r="D52" s="32"/>
      <c r="E52" s="32"/>
      <c r="F52" s="32"/>
      <c r="G52" s="32"/>
      <c r="H52" s="32"/>
      <c r="I52" s="32"/>
      <c r="J52" s="37"/>
      <c r="K52" s="32"/>
      <c r="L52" s="22"/>
      <c r="M52" s="22"/>
      <c r="N52" s="32"/>
      <c r="O52" s="33"/>
      <c r="P52" s="26"/>
    </row>
    <row r="53" spans="1:20" x14ac:dyDescent="0.2">
      <c r="B53" s="25"/>
      <c r="C53" s="17"/>
      <c r="D53" s="32"/>
      <c r="E53" s="32" t="s">
        <v>2</v>
      </c>
      <c r="F53" s="32"/>
      <c r="G53" s="32"/>
      <c r="H53" s="52">
        <f>IF($F$27="","",$F$27)</f>
        <v>111</v>
      </c>
      <c r="I53" s="32" t="s">
        <v>8</v>
      </c>
      <c r="J53" s="53">
        <f>IF(F23="","",H16)</f>
        <v>456.21700000000004</v>
      </c>
      <c r="K53" s="32" t="s">
        <v>9</v>
      </c>
      <c r="L53" s="22" t="s">
        <v>11</v>
      </c>
      <c r="M53" s="51">
        <f>IF(ISERROR(IF(H53="","",(H53*J53))),"",(IF(H53="","",(H53*J53))))</f>
        <v>50640.087000000007</v>
      </c>
      <c r="N53" s="32"/>
      <c r="O53" s="33"/>
      <c r="P53" s="26"/>
      <c r="R53" s="2"/>
    </row>
    <row r="54" spans="1:20" ht="3.95" customHeight="1" x14ac:dyDescent="0.2">
      <c r="B54" s="25"/>
      <c r="C54" s="17"/>
      <c r="D54" s="32"/>
      <c r="E54" s="32"/>
      <c r="F54" s="32"/>
      <c r="G54" s="32"/>
      <c r="H54" s="32"/>
      <c r="I54" s="54"/>
      <c r="J54" s="55"/>
      <c r="K54" s="54"/>
      <c r="L54" s="22"/>
      <c r="M54" s="22"/>
      <c r="N54" s="32"/>
      <c r="O54" s="33"/>
      <c r="P54" s="26"/>
    </row>
    <row r="55" spans="1:20" x14ac:dyDescent="0.2">
      <c r="B55" s="25"/>
      <c r="C55" s="17"/>
      <c r="D55" s="32"/>
      <c r="E55" s="32"/>
      <c r="F55" s="32"/>
      <c r="G55" s="32"/>
      <c r="H55" s="32"/>
      <c r="I55" s="54"/>
      <c r="J55" s="55"/>
      <c r="K55" s="54"/>
      <c r="L55" s="24" t="s">
        <v>21</v>
      </c>
      <c r="M55" s="56">
        <f>IF(M51="","",IF(M53="","",(SUM(M51:M53))))</f>
        <v>94809.407000000007</v>
      </c>
      <c r="N55" s="32" t="str">
        <f>IF(F27="","",IF(F25="","",IF(F23="","",IF(M55&gt;M35,"N",(IF(M55&gt;M45,"N","J"))))))</f>
        <v>J</v>
      </c>
      <c r="O55" s="33"/>
      <c r="P55" s="26"/>
      <c r="R55" s="2"/>
    </row>
    <row r="56" spans="1:20" ht="3.95" customHeight="1" x14ac:dyDescent="0.2">
      <c r="B56" s="25"/>
      <c r="C56" s="17"/>
      <c r="D56" s="32"/>
      <c r="E56" s="32"/>
      <c r="F56" s="32"/>
      <c r="G56" s="32"/>
      <c r="H56" s="32"/>
      <c r="I56" s="32"/>
      <c r="J56" s="32"/>
      <c r="K56" s="32"/>
      <c r="L56" s="22"/>
      <c r="M56" s="22"/>
      <c r="N56" s="32"/>
      <c r="O56" s="33"/>
      <c r="P56" s="26"/>
    </row>
    <row r="57" spans="1:20" ht="12.75" customHeight="1" x14ac:dyDescent="0.2">
      <c r="B57" s="25"/>
      <c r="C57" s="17"/>
      <c r="D57" s="32"/>
      <c r="E57" s="32"/>
      <c r="F57" s="32"/>
      <c r="G57" s="32"/>
      <c r="H57" s="32"/>
      <c r="I57" s="32"/>
      <c r="J57" s="32"/>
      <c r="K57" s="32"/>
      <c r="L57" s="73">
        <f>IF(M55="","",(M55*1.25))</f>
        <v>118511.75875000001</v>
      </c>
      <c r="M57" s="73"/>
      <c r="N57" s="32"/>
      <c r="O57" s="33"/>
      <c r="P57" s="26"/>
    </row>
    <row r="58" spans="1:20" ht="3.95" customHeight="1" x14ac:dyDescent="0.2">
      <c r="B58" s="25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69"/>
      <c r="N58" s="43"/>
      <c r="O58" s="47"/>
      <c r="P58" s="26"/>
    </row>
    <row r="59" spans="1:20" ht="3.95" customHeight="1" x14ac:dyDescent="0.2">
      <c r="B59" s="2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70"/>
      <c r="N59" s="15"/>
      <c r="O59" s="15"/>
      <c r="P59" s="26"/>
    </row>
    <row r="60" spans="1:20" x14ac:dyDescent="0.2">
      <c r="B60" s="25"/>
      <c r="C60" s="15"/>
      <c r="D60" s="15"/>
      <c r="E60" s="15"/>
      <c r="F60" s="15"/>
      <c r="G60" s="15"/>
      <c r="H60" s="15"/>
      <c r="I60" s="15"/>
      <c r="J60" s="15"/>
      <c r="K60" s="74">
        <v>43396</v>
      </c>
      <c r="L60" s="75"/>
      <c r="M60" s="75"/>
      <c r="N60" s="75"/>
      <c r="O60" s="75"/>
      <c r="P60" s="26"/>
    </row>
    <row r="61" spans="1:20" ht="3.75" customHeight="1" x14ac:dyDescent="0.2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 t="s">
        <v>22</v>
      </c>
    </row>
    <row r="62" spans="1:2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">
      <c r="A64" s="4"/>
      <c r="B64" s="4"/>
      <c r="C64" s="5"/>
      <c r="D64" s="4"/>
      <c r="E64" s="6"/>
      <c r="F64" s="6"/>
      <c r="G64" s="4"/>
      <c r="H64" s="7"/>
      <c r="I64" s="4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">
      <c r="A65" s="4"/>
      <c r="B65" s="4"/>
      <c r="C65" s="5"/>
      <c r="D65" s="4"/>
      <c r="E65" s="6"/>
      <c r="F65" s="6"/>
      <c r="G65" s="4"/>
      <c r="H65" s="7"/>
      <c r="I65" s="4"/>
      <c r="J65" s="6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4"/>
      <c r="B66" s="4"/>
      <c r="C66" s="5"/>
      <c r="D66" s="4"/>
      <c r="E66" s="6"/>
      <c r="F66" s="6"/>
      <c r="G66" s="4"/>
      <c r="H66" s="7"/>
      <c r="I66" s="4"/>
      <c r="J66" s="6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</sheetData>
  <sheetProtection algorithmName="SHA-512" hashValue="LYmI2pRsbqFgWwKdzv7fMIFEzS+SKB1S5tgfJaT8kzH4wfI/eo42B8y1kHNViFPCJr65rfAtIDlRS5KQL/xHQw==" saltValue="vnWmMPJbz7k1DtOqWuRUwg==" spinCount="100000" sheet="1" formatCells="0" formatColumns="0" formatRows="0" insertColumns="0" insertRows="0" insertHyperlinks="0" deleteColumns="0" deleteRows="0" selectLockedCells="1" sort="0" autoFilter="0" pivotTables="0"/>
  <mergeCells count="4">
    <mergeCell ref="L37:M37"/>
    <mergeCell ref="L47:M47"/>
    <mergeCell ref="L57:M57"/>
    <mergeCell ref="K60:O60"/>
  </mergeCells>
  <phoneticPr fontId="2" type="noConversion"/>
  <conditionalFormatting sqref="N55 N45 C30:L38 N30:O38 M30:M36 M38 L37:M37 L47:M47 L57:M57 E63:F63 C64:C66">
    <cfRule type="cellIs" dxfId="17" priority="9" stopIfTrue="1" operator="equal">
      <formula>"J"</formula>
    </cfRule>
    <cfRule type="cellIs" dxfId="16" priority="10" stopIfTrue="1" operator="equal">
      <formula>"N"</formula>
    </cfRule>
  </conditionalFormatting>
  <conditionalFormatting sqref="E23">
    <cfRule type="expression" dxfId="15" priority="11" stopIfTrue="1">
      <formula>$F$23=""</formula>
    </cfRule>
  </conditionalFormatting>
  <conditionalFormatting sqref="E25">
    <cfRule type="expression" dxfId="14" priority="12" stopIfTrue="1">
      <formula>$F$25=""</formula>
    </cfRule>
  </conditionalFormatting>
  <conditionalFormatting sqref="E27">
    <cfRule type="expression" dxfId="13" priority="13" stopIfTrue="1">
      <formula>$F$27=""</formula>
    </cfRule>
  </conditionalFormatting>
  <conditionalFormatting sqref="H20:H28">
    <cfRule type="expression" dxfId="12" priority="19" stopIfTrue="1">
      <formula>$F$23=""</formula>
    </cfRule>
    <cfRule type="expression" dxfId="11" priority="20" stopIfTrue="1">
      <formula>$F$25=""</formula>
    </cfRule>
    <cfRule type="expression" dxfId="10" priority="21" stopIfTrue="1">
      <formula>$F$27=""</formula>
    </cfRule>
  </conditionalFormatting>
  <conditionalFormatting sqref="C19:G19">
    <cfRule type="expression" dxfId="9" priority="22" stopIfTrue="1">
      <formula>$F$23=""</formula>
    </cfRule>
    <cfRule type="expression" dxfId="8" priority="23" stopIfTrue="1">
      <formula>$F$25=""</formula>
    </cfRule>
    <cfRule type="expression" dxfId="7" priority="24" stopIfTrue="1">
      <formula>$F$27=""</formula>
    </cfRule>
  </conditionalFormatting>
  <conditionalFormatting sqref="B20:B28">
    <cfRule type="expression" dxfId="6" priority="25" stopIfTrue="1">
      <formula>$F$23=""</formula>
    </cfRule>
    <cfRule type="expression" dxfId="5" priority="26" stopIfTrue="1">
      <formula>$F$25=""</formula>
    </cfRule>
    <cfRule type="expression" dxfId="4" priority="27" stopIfTrue="1">
      <formula>$F$27=""</formula>
    </cfRule>
  </conditionalFormatting>
  <conditionalFormatting sqref="C29:G29">
    <cfRule type="expression" dxfId="3" priority="28" stopIfTrue="1">
      <formula>$F$23=""</formula>
    </cfRule>
    <cfRule type="expression" dxfId="2" priority="29" stopIfTrue="1">
      <formula>$F$25=""</formula>
    </cfRule>
    <cfRule type="expression" dxfId="1" priority="30" stopIfTrue="1">
      <formula>$F$27=""</formula>
    </cfRule>
  </conditionalFormatting>
  <conditionalFormatting sqref="F23 F25 F27">
    <cfRule type="cellIs" dxfId="0" priority="1" operator="equal">
      <formula>""</formula>
    </cfRule>
  </conditionalFormatting>
  <dataValidations count="4">
    <dataValidation type="list" allowBlank="1" showInputMessage="1" showErrorMessage="1" errorTitle="Fel!" error="Välj typ i listan!" sqref="F23">
      <formula1>$E$11:$E$13</formula1>
    </dataValidation>
    <dataValidation allowBlank="1" showInputMessage="1" showErrorMessage="1" errorTitle="Fel!" error="Välj typ i listan!" sqref="F26 F24"/>
    <dataValidation type="decimal" operator="greaterThan" allowBlank="1" showInputMessage="1" showErrorMessage="1" errorTitle="Fel!" error="Debteringseffekten måste vara angivet som ett numeriskt värde." sqref="F25">
      <formula1>-0.01</formula1>
    </dataValidation>
    <dataValidation type="decimal" operator="greaterThan" allowBlank="1" showInputMessage="1" showErrorMessage="1" errorTitle="Fel!" error="Förbrukningen måste vara större än 0 MWh och angivet som ett numeriskt värde." sqref="F27">
      <formula1>0</formula1>
    </dataValidation>
  </dataValidations>
  <pageMargins left="0.75" right="0.75" top="1" bottom="1" header="0.5" footer="0.5"/>
  <pageSetup paperSize="9" scale="67" orientation="portrait" r:id="rId1"/>
  <headerFooter alignWithMargins="0"/>
  <webPublishItems count="1">
    <webPublishItem id="12139" divId="Kalkyl Prislista 2013_webb_12139" sourceType="sheet" destinationFile="G:\Försäljningsbolaget\1 Internt\Företagsmarknad\Fjärrvärme\Priser Fjärrvärme\Kalkyl Prislista 2013_webb.htm" title="Prislista 2013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Kalmar Energi Prislista 2018</vt:lpstr>
    </vt:vector>
  </TitlesOfParts>
  <Manager>Ewa-Britt Svensson</Manager>
  <Company>Kalmar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Prislista 2010</dc:title>
  <dc:subject>Fjärrvärme</dc:subject>
  <dc:creator>Carl Johan Löfgren</dc:creator>
  <cp:keywords>Fjärrvärme prislista 2010 kalkyl</cp:keywords>
  <cp:lastModifiedBy>Mikael Westling</cp:lastModifiedBy>
  <cp:lastPrinted>2009-09-17T11:15:03Z</cp:lastPrinted>
  <dcterms:created xsi:type="dcterms:W3CDTF">2009-09-16T09:12:59Z</dcterms:created>
  <dcterms:modified xsi:type="dcterms:W3CDTF">2018-10-30T13:48:48Z</dcterms:modified>
</cp:coreProperties>
</file>